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土木建設課\①土木建設課【Ｈ25～】\【令和2年度電子調査表システム】\R4.1.12：経営比較分析表（令和２年度決算）の分析等について（依頼）\報告分\"/>
    </mc:Choice>
  </mc:AlternateContent>
  <xr:revisionPtr revIDLastSave="0" documentId="13_ncr:1_{8D0FF580-BBEC-4CAC-9E23-196F21AE5A4F}" xr6:coauthVersionLast="36" xr6:coauthVersionMax="36" xr10:uidLastSave="{00000000-0000-0000-0000-000000000000}"/>
  <workbookProtection workbookAlgorithmName="SHA-512" workbookHashValue="Oa+LjRoODMv6NHPiKukpclz4FgKr0Cl2NEX7DHfsp9iekcL6UlyBSW+Xelq6GImf72sJwCkP2kt6i9pYlsuJdQ==" workbookSaltValue="+NGlNEYQIUrHggnggGxe8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<sst xmlns="http://schemas.openxmlformats.org/spreadsheetml/2006/main" count="236" uniqueCount="122">
  <si>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</si>
  <si>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</si>
  <si>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</si>
  <si>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</si>
  <si>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</si>
  <si>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</si>
  <si>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</si>
  <si>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</si>
  <si>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</si>
  <si>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</si>
  <si>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</si>
  <si>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</si>
  <si>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</si>
  <si>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</si>
  <si>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</si>
  <si>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</si>
  <si>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</si>
  <si>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</si>
  <si>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</si>
  <si>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</si>
  <si>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</si>
  <si>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</si>
  <si>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</si>
  <si>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</si>
  <si>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</si>
  <si>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</si>
  <si>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</si>
  <si>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</si>
  <si>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</si>
  <si>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</si>
  <si>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</si>
  <si>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</si>
  <si>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</si>
  <si>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</si>
  <si>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</si>
  <si>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</si>
  <si>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</si>
  <si>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</si>
  <si>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</si>
  <si>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</si>
  <si>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</si>
  <si>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</si>
  <si>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</si>
  <si>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</si>
  <si>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</si>
  <si>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</si>
  <si>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</si>
  <si>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</si>
  <si>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</si>
  <si>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</si>
  <si>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</si>
  <si>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</si>
  <si>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</si>
  <si>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</si>
  <si>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</si>
  <si>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</si>
  <si>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</si>
  <si>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</si>
  <si>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</si>
  <si>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</si>
  <si>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</si>
  <si>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</si>
  <si>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</si>
  <si>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</si>
  <si>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</si>
  <si>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</si>
  <si>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</si>
  <si>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</si>
  <si>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</si>
  <si>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</si>
  <si>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</si>
  <si>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</si>
  <si>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</si>
  <si>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</si>
  <si>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</si>
  <si>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</si>
  <si>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</si>
  <si>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</si>
  <si>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</si>
  <si>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</si>
  <si>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</si>
  <si>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</si>
  <si>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</si>
  <si>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</si>
  <si>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</si>
  <si>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</si>
  <si>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</si>
  <si>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</si>
  <si>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</si>
  <si>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</si>
  <si>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</si>
  <si>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</si>
  <si>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</si>
  <si>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</si>
  <si>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</si>
  <si>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</si>
  <si>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</si>
  <si>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</si>
  <si>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</si>
  <si>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</si>
  <si>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八重瀬町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</si>
  <si>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</si>
  <si>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</si>
  <si>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</si>
  <si>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</si>
  <si>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</si>
  <si>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</si>
  <si>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</si>
  <si>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</si>
  <si>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</si>
  <si>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</si>
  <si>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</si>
  <si>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</si>
  <si>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</si>
  <si>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</si>
  <si>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</si>
  <si>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</si>
  <si>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</si>
  <si>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</si>
  <si>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①「収益的収支比率」：前年度から11.4%減の50.15％とさらに低い数値の赤字経営となっている為、使用料金収入の増や、維持管理費の縮減への取組が必要である。
④「企業債残高対事業規模比率」：当該年度は全国平均や類似団体と比べて高い数値となっている為、使用料金の適正化を検討する必要がる。
⑤「経費回収率」：前年度と比較し低い数値となってしまったが、全国平均、類似団体と比べ高い数値となっているので継続して汚水処理費の縮減に努める。
⑥「汚水処理原価」：類似団体と比較し低い数値となっている為、この数値を継続し、更なる処理費の縮減に努める。
⑦「施設利用率」：類似団体平均値よりは高い数値となっているが、処理能力の半分程の処理水量となっている為、更なる有収水量の増加に向け取組む。
⑧「水洗化率」：前年度と比較しても若干の増加に留まっており、全国平均及び類似団体と比較しても低い数値となっている為、当該数値の向上を図るための水洗化の普及促進に努める。</t>
    <rPh sb="21" eb="22">
      <t>ゲン</t>
    </rPh>
    <rPh sb="33" eb="34">
      <t>ヒク</t>
    </rPh>
    <rPh sb="35" eb="37">
      <t>スウチ</t>
    </rPh>
    <rPh sb="163" eb="164">
      <t>ヒク</t>
    </rPh>
    <rPh sb="165" eb="167">
      <t>スウチ</t>
    </rPh>
    <phoneticPr fontId="4"/>
  </si>
  <si>
    <t>施設の供用開始から10年余りが経過したが、処理場や管渠等の大規模な老朽化は見受けられないが、中継ポンプなどの機器の修繕等が生じてきている為、計画的な更新や長寿命化を見据えた予防保全等の検討が必要である。</t>
    <rPh sb="12" eb="13">
      <t>アマ</t>
    </rPh>
    <phoneticPr fontId="4"/>
  </si>
  <si>
    <t>収益的収支比率が前年度より11%近く引い数値となっている。使用料収入は増加しているが、機器の修繕等に費用を要したことが要因と考えられる。な経営の改善にむけて使用料改定や水洗化の普及促進活動による収入の増加に向けた取り組みを実施し、また、汚水処理原価の更なる縮減に努め、将来的な施設の更新費の捻出を見据えた経営の適正化を図る必要がある。</t>
    <rPh sb="8" eb="11">
      <t>ゼンネンド</t>
    </rPh>
    <rPh sb="16" eb="17">
      <t>チカ</t>
    </rPh>
    <rPh sb="18" eb="19">
      <t>ヒ</t>
    </rPh>
    <rPh sb="20" eb="22">
      <t>スウチ</t>
    </rPh>
    <rPh sb="29" eb="32">
      <t>シヨウリョウ</t>
    </rPh>
    <rPh sb="32" eb="34">
      <t>シュウニュウ</t>
    </rPh>
    <rPh sb="35" eb="37">
      <t>ゾウカ</t>
    </rPh>
    <rPh sb="43" eb="45">
      <t>キキ</t>
    </rPh>
    <rPh sb="46" eb="48">
      <t>シュウゼン</t>
    </rPh>
    <rPh sb="48" eb="49">
      <t>ナド</t>
    </rPh>
    <rPh sb="50" eb="52">
      <t>ヒヨウ</t>
    </rPh>
    <rPh sb="53" eb="54">
      <t>ヨウ</t>
    </rPh>
    <rPh sb="59" eb="61">
      <t>ヨウイン</t>
    </rPh>
    <rPh sb="62" eb="63">
      <t>カンガ</t>
    </rPh>
    <rPh sb="69" eb="71">
      <t>ケイエイ</t>
    </rPh>
    <rPh sb="72" eb="7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</si>
</sst>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25B-4433-87C2-9CC57FF50DF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0.04</c:v>
                </c:pt>
                <c:pt idx="4">
                  <c:v>0</c:v>
                </c:pt>
              </c:numCache>
            </c:numRef>
          </c:val>
          <c:smooth val="0"/>
          <c:extLst>
            <c:ext xmlns:c16="http://schemas.microsoft.com/office/drawing/2014/chart" uri="{C3380CC4-5D6E-409C-BE32-E72D297353CC}">
              <c16:uniqueId val="{00000001-025B-4433-87C2-9CC57FF50DF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32.36</c:v>
                </c:pt>
                <c:pt idx="1">
                  <c:v>33.380000000000003</c:v>
                </c:pt>
                <c:pt idx="2">
                  <c:v>32.36</c:v>
                </c:pt>
                <c:pt idx="3">
                  <c:v>34.4</c:v>
                </c:pt>
                <c:pt idx="4">
                  <c:v>35.71</c:v>
                </c:pt>
              </c:numCache>
            </c:numRef>
          </c:val>
          <c:extLst>
            <c:ext xmlns:c16="http://schemas.microsoft.com/office/drawing/2014/chart" uri="{C3380CC4-5D6E-409C-BE32-E72D297353CC}">
              <c16:uniqueId val="{00000000-CD69-4766-B9F4-6FAC42ADB05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26.7</c:v>
                </c:pt>
                <c:pt idx="4">
                  <c:v>29.12</c:v>
                </c:pt>
              </c:numCache>
            </c:numRef>
          </c:val>
          <c:smooth val="0"/>
          <c:extLst>
            <c:ext xmlns:c16="http://schemas.microsoft.com/office/drawing/2014/chart" uri="{C3380CC4-5D6E-409C-BE32-E72D297353CC}">
              <c16:uniqueId val="{00000001-CD69-4766-B9F4-6FAC42ADB05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48.88</c:v>
                </c:pt>
                <c:pt idx="1">
                  <c:v>51</c:v>
                </c:pt>
                <c:pt idx="2">
                  <c:v>51.98</c:v>
                </c:pt>
                <c:pt idx="3">
                  <c:v>54.44</c:v>
                </c:pt>
                <c:pt idx="4">
                  <c:v>56.33</c:v>
                </c:pt>
              </c:numCache>
            </c:numRef>
          </c:val>
          <c:extLst>
            <c:ext xmlns:c16="http://schemas.microsoft.com/office/drawing/2014/chart" uri="{C3380CC4-5D6E-409C-BE32-E72D297353CC}">
              <c16:uniqueId val="{00000000-371E-4669-8504-99FD550DE4F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66.459999999999994</c:v>
                </c:pt>
                <c:pt idx="4">
                  <c:v>64.42</c:v>
                </c:pt>
              </c:numCache>
            </c:numRef>
          </c:val>
          <c:smooth val="0"/>
          <c:extLst>
            <c:ext xmlns:c16="http://schemas.microsoft.com/office/drawing/2014/chart" uri="{C3380CC4-5D6E-409C-BE32-E72D297353CC}">
              <c16:uniqueId val="{00000001-371E-4669-8504-99FD550DE4F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59.4</c:v>
                </c:pt>
                <c:pt idx="1">
                  <c:v>70.78</c:v>
                </c:pt>
                <c:pt idx="2">
                  <c:v>57.07</c:v>
                </c:pt>
                <c:pt idx="3">
                  <c:v>61.55</c:v>
                </c:pt>
                <c:pt idx="4">
                  <c:v>50.15</c:v>
                </c:pt>
              </c:numCache>
            </c:numRef>
          </c:val>
          <c:extLst>
            <c:ext xmlns:c16="http://schemas.microsoft.com/office/drawing/2014/chart" uri="{C3380CC4-5D6E-409C-BE32-E72D297353CC}">
              <c16:uniqueId val="{00000000-4ECF-4EFE-B331-9B57C5A76F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CF-4EFE-B331-9B57C5A76F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D-416B-80AC-18F750CF53F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D-416B-80AC-18F750CF53F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E-4048-B003-7AA286ADDC2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E-4048-B003-7AA286ADDC2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D7-4AA3-97C1-5515EE9393D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D7-4AA3-97C1-5515EE9393D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77-4FBB-B9DB-200CB45A71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77-4FBB-B9DB-200CB45A71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1318.93</c:v>
                </c:pt>
                <c:pt idx="1">
                  <c:v>1102.06</c:v>
                </c:pt>
                <c:pt idx="2">
                  <c:v>2826.11</c:v>
                </c:pt>
                <c:pt idx="3">
                  <c:v>2471.54</c:v>
                </c:pt>
                <c:pt idx="4">
                  <c:v>2665.51</c:v>
                </c:pt>
              </c:numCache>
            </c:numRef>
          </c:val>
          <c:extLst>
            <c:ext xmlns:c16="http://schemas.microsoft.com/office/drawing/2014/chart" uri="{C3380CC4-5D6E-409C-BE32-E72D297353CC}">
              <c16:uniqueId val="{00000000-8CE2-4206-8D02-B78D4BED48F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1864.29</c:v>
                </c:pt>
                <c:pt idx="4">
                  <c:v>1867.86</c:v>
                </c:pt>
              </c:numCache>
            </c:numRef>
          </c:val>
          <c:smooth val="0"/>
          <c:extLst>
            <c:ext xmlns:c16="http://schemas.microsoft.com/office/drawing/2014/chart" uri="{C3380CC4-5D6E-409C-BE32-E72D297353CC}">
              <c16:uniqueId val="{00000001-8CE2-4206-8D02-B78D4BED48F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40.97</c:v>
                </c:pt>
                <c:pt idx="1">
                  <c:v>48.71</c:v>
                </c:pt>
                <c:pt idx="2">
                  <c:v>63.43</c:v>
                </c:pt>
                <c:pt idx="3">
                  <c:v>70.790000000000006</c:v>
                </c:pt>
                <c:pt idx="4">
                  <c:v>59.21</c:v>
                </c:pt>
              </c:numCache>
            </c:numRef>
          </c:val>
          <c:extLst>
            <c:ext xmlns:c16="http://schemas.microsoft.com/office/drawing/2014/chart" uri="{C3380CC4-5D6E-409C-BE32-E72D297353CC}">
              <c16:uniqueId val="{00000000-49F4-4561-85C7-49744FA4C2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51.32</c:v>
                </c:pt>
                <c:pt idx="4">
                  <c:v>46.93</c:v>
                </c:pt>
              </c:numCache>
            </c:numRef>
          </c:val>
          <c:smooth val="0"/>
          <c:extLst>
            <c:ext xmlns:c16="http://schemas.microsoft.com/office/drawing/2014/chart" uri="{C3380CC4-5D6E-409C-BE32-E72D297353CC}">
              <c16:uniqueId val="{00000001-49F4-4561-85C7-49744FA4C2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182.18</c:v>
                </c:pt>
                <c:pt idx="1">
                  <c:v>166.39</c:v>
                </c:pt>
                <c:pt idx="2">
                  <c:v>118.82</c:v>
                </c:pt>
                <c:pt idx="3">
                  <c:v>108.5</c:v>
                </c:pt>
                <c:pt idx="4">
                  <c:v>133.26</c:v>
                </c:pt>
              </c:numCache>
            </c:numRef>
          </c:val>
          <c:extLst>
            <c:ext xmlns:c16="http://schemas.microsoft.com/office/drawing/2014/chart" uri="{C3380CC4-5D6E-409C-BE32-E72D297353CC}">
              <c16:uniqueId val="{00000000-8610-4393-9F6C-3CEE70E264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329.91</c:v>
                </c:pt>
                <c:pt idx="4">
                  <c:v>346.96</c:v>
                </c:pt>
              </c:numCache>
            </c:numRef>
          </c:val>
          <c:smooth val="0"/>
          <c:extLst>
            <c:ext xmlns:c16="http://schemas.microsoft.com/office/drawing/2014/chart" uri="{C3380CC4-5D6E-409C-BE32-E72D297353CC}">
              <c16:uniqueId val="{00000001-8610-4393-9F6C-3CEE70E264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八重瀬町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H3</v>
      </c>
      <c r="X8" s="49"/>
      <c r="Y8" s="49"/>
      <c r="Z8" s="49"/>
      <c r="AA8" s="49"/>
      <c r="AB8" s="49"/>
      <c r="AC8" s="49"/>
      <c r="AD8" s="50" t="str">
        <f>データ!$M$6</f>
        <v>非設置</v>
      </c>
      <c r="AE8" s="50"/>
      <c r="AF8" s="50"/>
      <c r="AG8" s="50"/>
      <c r="AH8" s="50"/>
      <c r="AI8" s="50"/>
      <c r="AJ8" s="50"/>
      <c r="AK8" s="3"/>
      <c r="AL8" s="51">
        <f>データ!S6</f>
        <v>31882</v>
      </c>
      <c r="AM8" s="51"/>
      <c r="AN8" s="51"/>
      <c r="AO8" s="51"/>
      <c r="AP8" s="51"/>
      <c r="AQ8" s="51"/>
      <c r="AR8" s="51"/>
      <c r="AS8" s="51"/>
      <c r="AT8" s="46">
        <f>データ!T6</f>
        <v>26.96</v>
      </c>
      <c r="AU8" s="46"/>
      <c r="AV8" s="46"/>
      <c r="AW8" s="46"/>
      <c r="AX8" s="46"/>
      <c r="AY8" s="46"/>
      <c r="AZ8" s="46"/>
      <c r="BA8" s="46"/>
      <c r="BB8" s="46">
        <f>データ!U6</f>
        <v>1182.57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6.39</v>
      </c>
      <c r="Q10" s="46"/>
      <c r="R10" s="46"/>
      <c r="S10" s="46"/>
      <c r="T10" s="46"/>
      <c r="U10" s="46"/>
      <c r="V10" s="46"/>
      <c r="W10" s="46">
        <f>データ!Q6</f>
        <v>103.02</v>
      </c>
      <c r="X10" s="46"/>
      <c r="Y10" s="46"/>
      <c r="Z10" s="46"/>
      <c r="AA10" s="46"/>
      <c r="AB10" s="46"/>
      <c r="AC10" s="46"/>
      <c r="AD10" s="51">
        <f>データ!R6</f>
        <v>1385</v>
      </c>
      <c r="AE10" s="51"/>
      <c r="AF10" s="51"/>
      <c r="AG10" s="51"/>
      <c r="AH10" s="51"/>
      <c r="AI10" s="51"/>
      <c r="AJ10" s="51"/>
      <c r="AK10" s="2"/>
      <c r="AL10" s="51">
        <f>データ!V6</f>
        <v>2031</v>
      </c>
      <c r="AM10" s="51"/>
      <c r="AN10" s="51"/>
      <c r="AO10" s="51"/>
      <c r="AP10" s="51"/>
      <c r="AQ10" s="51"/>
      <c r="AR10" s="51"/>
      <c r="AS10" s="51"/>
      <c r="AT10" s="46">
        <f>データ!W6</f>
        <v>0.23</v>
      </c>
      <c r="AU10" s="46"/>
      <c r="AV10" s="46"/>
      <c r="AW10" s="46"/>
      <c r="AX10" s="46"/>
      <c r="AY10" s="46"/>
      <c r="AZ10" s="46"/>
      <c r="BA10" s="46"/>
      <c r="BB10" s="46">
        <f>データ!X6</f>
        <v>8830.43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【1,042.34】</v>
      </c>
      <c r="I86" s="26" t="str">
        <f>データ!CA6</f>
        <v>【42.60】</v>
      </c>
      <c r="J86" s="26" t="str">
        <f>データ!CL6</f>
        <v>【410.22】</v>
      </c>
      <c r="K86" s="26" t="str">
        <f>データ!CW6</f>
        <v>【32.98】</v>
      </c>
      <c r="L86" s="26" t="str">
        <f>データ!DH6</f>
        <v>【80.45】</v>
      </c>
      <c r="M86" s="26" t="s">
        <v>45</v>
      </c>
      <c r="N86" s="26" t="s">
        <v>46</v>
      </c>
      <c r="O86" s="26" t="str">
        <f>データ!EO6</f>
        <v>【1.09】</v>
      </c>
    </row>
  </sheetData>
  <sheetProtection algorithmName="SHA-512" hashValue="SOqUpU/F4xwmZKPJO8PFsrRnsF4b9SKHKxcsSp6prEw0o0aIEVy2JY2/wjgRSrYbnkziHPgkoXr9prfjoX8Nxw==" saltValue="z3tt9crNpHsJ8SinZHz9D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2020</v>
      </c>
      <c r="C6" s="33">
        <f t="shared" ref="C6:X6" si="3">C7</f>
        <v>473626</v>
      </c>
      <c r="D6" s="33">
        <f t="shared" si="3"/>
        <v>47</v>
      </c>
      <c r="E6" s="33">
        <f t="shared" si="3"/>
        <v>17</v>
      </c>
      <c r="F6" s="33">
        <f t="shared" si="3"/>
        <v>6</v>
      </c>
      <c r="G6" s="33">
        <f t="shared" si="3"/>
        <v>0</v>
      </c>
      <c r="H6" s="33" t="str">
        <f t="shared" si="3"/>
        <v>沖縄県　八重瀬町</v>
      </c>
      <c r="I6" s="33" t="str">
        <f t="shared" si="3"/>
        <v>法非適用</v>
      </c>
      <c r="J6" s="33" t="str">
        <f t="shared" si="3"/>
        <v>下水道事業</v>
      </c>
      <c r="K6" s="33" t="str">
        <f t="shared" si="3"/>
        <v>漁業集落排水</v>
      </c>
      <c r="L6" s="33" t="str">
        <f t="shared" si="3"/>
        <v>H3</v>
      </c>
      <c r="M6" s="33" t="str">
        <f t="shared" si="3"/>
        <v>非設置</v>
      </c>
      <c r="N6" s="34" t="str">
        <f t="shared" si="3"/>
        <v>-</v>
      </c>
      <c r="O6" s="34" t="str">
        <f t="shared" si="3"/>
        <v>該当数値なし</v>
      </c>
      <c r="P6" s="34">
        <f t="shared" si="3"/>
        <v>6.39</v>
      </c>
      <c r="Q6" s="34">
        <f t="shared" si="3"/>
        <v>103.02</v>
      </c>
      <c r="R6" s="34">
        <f t="shared" si="3"/>
        <v>1385</v>
      </c>
      <c r="S6" s="34">
        <f t="shared" si="3"/>
        <v>31882</v>
      </c>
      <c r="T6" s="34">
        <f t="shared" si="3"/>
        <v>26.96</v>
      </c>
      <c r="U6" s="34">
        <f t="shared" si="3"/>
        <v>1182.57</v>
      </c>
      <c r="V6" s="34">
        <f t="shared" si="3"/>
        <v>2031</v>
      </c>
      <c r="W6" s="34">
        <f t="shared" si="3"/>
        <v>0.23</v>
      </c>
      <c r="X6" s="34">
        <f t="shared" si="3"/>
        <v>8830.43</v>
      </c>
      <c r="Y6" s="35">
        <f>IF(Y7="",NA(),Y7)</f>
        <v>59.4</v>
      </c>
      <c r="Z6" s="35">
        <f t="shared" ref="Z6:AH6" si="4">IF(Z7="",NA(),Z7)</f>
        <v>70.78</v>
      </c>
      <c r="AA6" s="35">
        <f t="shared" si="4"/>
        <v>57.07</v>
      </c>
      <c r="AB6" s="35">
        <f t="shared" si="4"/>
        <v>61.55</v>
      </c>
      <c r="AC6" s="35">
        <f t="shared" si="4"/>
        <v>50.15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1318.93</v>
      </c>
      <c r="BG6" s="35">
        <f t="shared" ref="BG6:BO6" si="7">IF(BG7="",NA(),BG7)</f>
        <v>1102.06</v>
      </c>
      <c r="BH6" s="35">
        <f t="shared" si="7"/>
        <v>2826.11</v>
      </c>
      <c r="BI6" s="35">
        <f t="shared" si="7"/>
        <v>2471.54</v>
      </c>
      <c r="BJ6" s="35">
        <f t="shared" si="7"/>
        <v>2665.51</v>
      </c>
      <c r="BK6" s="35">
        <f t="shared" si="7"/>
        <v>1700.42</v>
      </c>
      <c r="BL6" s="35">
        <f t="shared" si="7"/>
        <v>1491.92</v>
      </c>
      <c r="BM6" s="35">
        <f t="shared" si="7"/>
        <v>1756.26</v>
      </c>
      <c r="BN6" s="35">
        <f t="shared" si="7"/>
        <v>1864.29</v>
      </c>
      <c r="BO6" s="35">
        <f t="shared" si="7"/>
        <v>1867.86</v>
      </c>
      <c r="BP6" s="34" t="str">
        <f>IF(BP7="","",IF(BP7="-","【-】","【"&amp;SUBSTITUTE(TEXT(BP7,"#,##0.00"),"-","△")&amp;"】"))</f>
        <v>【1,042.34】</v>
      </c>
      <c r="BQ6" s="35">
        <f>IF(BQ7="",NA(),BQ7)</f>
        <v>40.97</v>
      </c>
      <c r="BR6" s="35">
        <f t="shared" ref="BR6:BZ6" si="8">IF(BR7="",NA(),BR7)</f>
        <v>48.71</v>
      </c>
      <c r="BS6" s="35">
        <f t="shared" si="8"/>
        <v>63.43</v>
      </c>
      <c r="BT6" s="35">
        <f t="shared" si="8"/>
        <v>70.790000000000006</v>
      </c>
      <c r="BU6" s="35">
        <f t="shared" si="8"/>
        <v>59.21</v>
      </c>
      <c r="BV6" s="35">
        <f t="shared" si="8"/>
        <v>34.51</v>
      </c>
      <c r="BW6" s="35">
        <f t="shared" si="8"/>
        <v>46.77</v>
      </c>
      <c r="BX6" s="35">
        <f t="shared" si="8"/>
        <v>45.78</v>
      </c>
      <c r="BY6" s="35">
        <f t="shared" si="8"/>
        <v>51.32</v>
      </c>
      <c r="BZ6" s="35">
        <f t="shared" si="8"/>
        <v>46.93</v>
      </c>
      <c r="CA6" s="34" t="str">
        <f>IF(CA7="","",IF(CA7="-","【-】","【"&amp;SUBSTITUTE(TEXT(CA7,"#,##0.00"),"-","△")&amp;"】"))</f>
        <v>【42.60】</v>
      </c>
      <c r="CB6" s="35">
        <f>IF(CB7="",NA(),CB7)</f>
        <v>182.18</v>
      </c>
      <c r="CC6" s="35">
        <f t="shared" ref="CC6:CK6" si="9">IF(CC7="",NA(),CC7)</f>
        <v>166.39</v>
      </c>
      <c r="CD6" s="35">
        <f t="shared" si="9"/>
        <v>118.82</v>
      </c>
      <c r="CE6" s="35">
        <f t="shared" si="9"/>
        <v>108.5</v>
      </c>
      <c r="CF6" s="35">
        <f t="shared" si="9"/>
        <v>133.26</v>
      </c>
      <c r="CG6" s="35">
        <f t="shared" si="9"/>
        <v>476.11</v>
      </c>
      <c r="CH6" s="35">
        <f t="shared" si="9"/>
        <v>348.75</v>
      </c>
      <c r="CI6" s="35">
        <f t="shared" si="9"/>
        <v>367.7</v>
      </c>
      <c r="CJ6" s="35">
        <f t="shared" si="9"/>
        <v>329.91</v>
      </c>
      <c r="CK6" s="35">
        <f t="shared" si="9"/>
        <v>346.96</v>
      </c>
      <c r="CL6" s="34" t="str">
        <f>IF(CL7="","",IF(CL7="-","【-】","【"&amp;SUBSTITUTE(TEXT(CL7,"#,##0.00"),"-","△")&amp;"】"))</f>
        <v>【410.22】</v>
      </c>
      <c r="CM6" s="35">
        <f>IF(CM7="",NA(),CM7)</f>
        <v>32.36</v>
      </c>
      <c r="CN6" s="35">
        <f t="shared" ref="CN6:CV6" si="10">IF(CN7="",NA(),CN7)</f>
        <v>33.380000000000003</v>
      </c>
      <c r="CO6" s="35">
        <f t="shared" si="10"/>
        <v>32.36</v>
      </c>
      <c r="CP6" s="35">
        <f t="shared" si="10"/>
        <v>34.4</v>
      </c>
      <c r="CQ6" s="35">
        <f t="shared" si="10"/>
        <v>35.71</v>
      </c>
      <c r="CR6" s="35">
        <f t="shared" si="10"/>
        <v>29.4</v>
      </c>
      <c r="CS6" s="35">
        <f t="shared" si="10"/>
        <v>29.8</v>
      </c>
      <c r="CT6" s="35">
        <f t="shared" si="10"/>
        <v>29.43</v>
      </c>
      <c r="CU6" s="35">
        <f t="shared" si="10"/>
        <v>26.7</v>
      </c>
      <c r="CV6" s="35">
        <f t="shared" si="10"/>
        <v>29.12</v>
      </c>
      <c r="CW6" s="34" t="str">
        <f>IF(CW7="","",IF(CW7="-","【-】","【"&amp;SUBSTITUTE(TEXT(CW7,"#,##0.00"),"-","△")&amp;"】"))</f>
        <v>【32.98】</v>
      </c>
      <c r="CX6" s="35">
        <f>IF(CX7="",NA(),CX7)</f>
        <v>48.88</v>
      </c>
      <c r="CY6" s="35">
        <f t="shared" ref="CY6:DG6" si="11">IF(CY7="",NA(),CY7)</f>
        <v>51</v>
      </c>
      <c r="CZ6" s="35">
        <f t="shared" si="11"/>
        <v>51.98</v>
      </c>
      <c r="DA6" s="35">
        <f t="shared" si="11"/>
        <v>54.44</v>
      </c>
      <c r="DB6" s="35">
        <f t="shared" si="11"/>
        <v>56.33</v>
      </c>
      <c r="DC6" s="35">
        <f t="shared" si="11"/>
        <v>63.77</v>
      </c>
      <c r="DD6" s="35">
        <f t="shared" si="11"/>
        <v>66.95</v>
      </c>
      <c r="DE6" s="35">
        <f t="shared" si="11"/>
        <v>66.33</v>
      </c>
      <c r="DF6" s="35">
        <f t="shared" si="11"/>
        <v>66.459999999999994</v>
      </c>
      <c r="DG6" s="35">
        <f t="shared" si="11"/>
        <v>64.42</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0.04</v>
      </c>
      <c r="EN6" s="34">
        <f t="shared" si="14"/>
        <v>0</v>
      </c>
      <c r="EO6" s="34" t="str">
        <f>IF(EO7="","",IF(EO7="-","【-】","【"&amp;SUBSTITUTE(TEXT(EO7,"#,##0.00"),"-","△")&amp;"】"))</f>
        <v>【1.09】</v>
      </c>
    </row>
    <row r="7" spans="1:145" s="36" customFormat="1" x14ac:dyDescent="0.15">
      <c r="A7" s="28"/>
      <c r="B7" s="37">
        <v>2020</v>
      </c>
      <c r="C7" s="37">
        <v>473626</v>
      </c>
      <c r="D7" s="37">
        <v>47</v>
      </c>
      <c r="E7" s="37">
        <v>17</v>
      </c>
      <c r="F7" s="37">
        <v>6</v>
      </c>
      <c r="G7" s="37">
        <v>0</v>
      </c>
      <c r="H7" s="37" t="s">
        <v>100</v>
      </c>
      <c r="I7" s="37" t="s">
        <v>101</v>
      </c>
      <c r="J7" s="37" t="s">
        <v>102</v>
      </c>
      <c r="K7" s="37" t="s">
        <v>103</v>
      </c>
      <c r="L7" s="37" t="s">
        <v>104</v>
      </c>
      <c r="M7" s="37" t="s">
        <v>105</v>
      </c>
      <c r="N7" s="38" t="s">
        <v>106</v>
      </c>
      <c r="O7" s="38" t="s">
        <v>107</v>
      </c>
      <c r="P7" s="38">
        <v>6.39</v>
      </c>
      <c r="Q7" s="38">
        <v>103.02</v>
      </c>
      <c r="R7" s="38">
        <v>1385</v>
      </c>
      <c r="S7" s="38">
        <v>31882</v>
      </c>
      <c r="T7" s="38">
        <v>26.96</v>
      </c>
      <c r="U7" s="38">
        <v>1182.57</v>
      </c>
      <c r="V7" s="38">
        <v>2031</v>
      </c>
      <c r="W7" s="38">
        <v>0.23</v>
      </c>
      <c r="X7" s="38">
        <v>8830.43</v>
      </c>
      <c r="Y7" s="38">
        <v>59.4</v>
      </c>
      <c r="Z7" s="38">
        <v>70.78</v>
      </c>
      <c r="AA7" s="38">
        <v>57.07</v>
      </c>
      <c r="AB7" s="38">
        <v>61.55</v>
      </c>
      <c r="AC7" s="38">
        <v>50.15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1318.93</v>
      </c>
      <c r="BG7" s="38">
        <v>1102.06</v>
      </c>
      <c r="BH7" s="38">
        <v>2826.11</v>
      </c>
      <c r="BI7" s="38">
        <v>2471.54</v>
      </c>
      <c r="BJ7" s="38">
        <v>2665.51</v>
      </c>
      <c r="BK7" s="38">
        <v>1700.42</v>
      </c>
      <c r="BL7" s="38">
        <v>1491.92</v>
      </c>
      <c r="BM7" s="38">
        <v>1756.26</v>
      </c>
      <c r="BN7" s="38">
        <v>1864.29</v>
      </c>
      <c r="BO7" s="38">
        <v>1867.86</v>
      </c>
      <c r="BP7" s="38">
        <v>1042.3399999999999</v>
      </c>
      <c r="BQ7" s="38">
        <v>40.97</v>
      </c>
      <c r="BR7" s="38">
        <v>48.71</v>
      </c>
      <c r="BS7" s="38">
        <v>63.43</v>
      </c>
      <c r="BT7" s="38">
        <v>70.790000000000006</v>
      </c>
      <c r="BU7" s="38">
        <v>59.21</v>
      </c>
      <c r="BV7" s="38">
        <v>34.51</v>
      </c>
      <c r="BW7" s="38">
        <v>46.77</v>
      </c>
      <c r="BX7" s="38">
        <v>45.78</v>
      </c>
      <c r="BY7" s="38">
        <v>51.32</v>
      </c>
      <c r="BZ7" s="38">
        <v>46.93</v>
      </c>
      <c r="CA7" s="38">
        <v>42.6</v>
      </c>
      <c r="CB7" s="38">
        <v>182.18</v>
      </c>
      <c r="CC7" s="38">
        <v>166.39</v>
      </c>
      <c r="CD7" s="38">
        <v>118.82</v>
      </c>
      <c r="CE7" s="38">
        <v>108.5</v>
      </c>
      <c r="CF7" s="38">
        <v>133.26</v>
      </c>
      <c r="CG7" s="38">
        <v>476.11</v>
      </c>
      <c r="CH7" s="38">
        <v>348.75</v>
      </c>
      <c r="CI7" s="38">
        <v>367.7</v>
      </c>
      <c r="CJ7" s="38">
        <v>329.91</v>
      </c>
      <c r="CK7" s="38">
        <v>346.96</v>
      </c>
      <c r="CL7" s="38">
        <v>410.22</v>
      </c>
      <c r="CM7" s="38">
        <v>32.36</v>
      </c>
      <c r="CN7" s="38">
        <v>33.380000000000003</v>
      </c>
      <c r="CO7" s="38">
        <v>32.36</v>
      </c>
      <c r="CP7" s="38">
        <v>34.4</v>
      </c>
      <c r="CQ7" s="38">
        <v>35.71</v>
      </c>
      <c r="CR7" s="38">
        <v>29.4</v>
      </c>
      <c r="CS7" s="38">
        <v>29.8</v>
      </c>
      <c r="CT7" s="38">
        <v>29.43</v>
      </c>
      <c r="CU7" s="38">
        <v>26.7</v>
      </c>
      <c r="CV7" s="38">
        <v>29.12</v>
      </c>
      <c r="CW7" s="38">
        <v>32.979999999999997</v>
      </c>
      <c r="CX7" s="38">
        <v>48.88</v>
      </c>
      <c r="CY7" s="38">
        <v>51</v>
      </c>
      <c r="CZ7" s="38">
        <v>51.98</v>
      </c>
      <c r="DA7" s="38">
        <v>54.44</v>
      </c>
      <c r="DB7" s="38">
        <v>56.33</v>
      </c>
      <c r="DC7" s="38">
        <v>63.77</v>
      </c>
      <c r="DD7" s="38">
        <v>66.95</v>
      </c>
      <c r="DE7" s="38">
        <v>66.33</v>
      </c>
      <c r="DF7" s="38">
        <v>66.459999999999994</v>
      </c>
      <c r="DG7" s="38">
        <v>64.42</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0.26</v>
      </c>
      <c r="EM7" s="38">
        <v>0.04</v>
      </c>
      <c r="EN7" s="38">
        <v>0</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113</v>
      </c>
    </row>
    <row r="12" spans="1:145" x14ac:dyDescent="0.15">
      <c r="B12">
        <v>1</v>
      </c>
      <c r="C12">
        <v>1</v>
      </c>
      <c r="D12">
        <v>1</v>
      </c>
      <c r="E12">
        <v>1</v>
      </c>
      <c r="F12">
        <v>2</v>
      </c>
      <c r="G12" t="s">
        <v>114</v>
      </c>
    </row>
    <row r="13" spans="1:145" x14ac:dyDescent="0.15">
      <c r="B13" t="s">
        <v>115</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2021-12-03T08:06:43Z</dcterms:created>
  <dcterms:modified xsi:type="dcterms:W3CDTF">2022-01-19T06:34:23Z</dcterms:modified>
  <cp:category/>
</cp:coreProperties>
</file>